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Лист2" sheetId="1" r:id="rId1"/>
  </sheets>
  <externalReferences>
    <externalReference r:id="rId4"/>
    <externalReference r:id="rId5"/>
  </externalReferences>
  <definedNames>
    <definedName name="god">'[2]Список МО'!$C$6</definedName>
    <definedName name="MO_LIST_3">'[1]REESTR_MO'!$B$24:$B$33</definedName>
    <definedName name="MO_LIST_5">'[1]REESTR_MO'!$B$35:$B$41</definedName>
    <definedName name="MO_LIST_6">'[1]REESTR_MO'!$B$42:$B$56</definedName>
    <definedName name="MR_LIST">'[1]REESTR_MO'!$D$2:$D$11</definedName>
    <definedName name="_xlnm.Print_Area" localSheetId="0">'Лист2'!$A$1:$T$42</definedName>
  </definedNames>
  <calcPr fullCalcOnLoad="1"/>
</workbook>
</file>

<file path=xl/sharedStrings.xml><?xml version="1.0" encoding="utf-8"?>
<sst xmlns="http://schemas.openxmlformats.org/spreadsheetml/2006/main" count="199" uniqueCount="61">
  <si>
    <t>№ п/п</t>
  </si>
  <si>
    <t xml:space="preserve">с 01.01.2012г. по 30.06.2012г. </t>
  </si>
  <si>
    <t>Тарифы на услуги  организаций коммунального комплекса и тарифы для потребителей Республики Северная Осетия – Алания, в сфере водоснабжения и водоотведения</t>
  </si>
  <si>
    <t>Наименование организаций коммунального комплекса в сфере водоснабжения и водоотведения                      Республики Северная Осетия - Алания</t>
  </si>
  <si>
    <t>с 01.07.2012г. по 31.08.2012г.</t>
  </si>
  <si>
    <t>с 01.09.2012г. по 31.12.2012г.</t>
  </si>
  <si>
    <t>10,26</t>
  </si>
  <si>
    <t>9,65</t>
  </si>
  <si>
    <t>Алагирский район</t>
  </si>
  <si>
    <t>ООО "Коммунальщик" п.Мизур</t>
  </si>
  <si>
    <t>Ардонский район</t>
  </si>
  <si>
    <t>Дигорский район</t>
  </si>
  <si>
    <t>Кировский район</t>
  </si>
  <si>
    <t>Моздокский район</t>
  </si>
  <si>
    <t>МП "Водоканал" г.Ардон</t>
  </si>
  <si>
    <t>МУП "Моздокский водоканал"</t>
  </si>
  <si>
    <t>10,3</t>
  </si>
  <si>
    <t>Правобережный район</t>
  </si>
  <si>
    <t>МУП "ВКХ" г.Беслан"</t>
  </si>
  <si>
    <t>Пригородный район</t>
  </si>
  <si>
    <t>МУП "Коммунресурсы"</t>
  </si>
  <si>
    <t>РГУП ЭГВ в РСО-Алания:</t>
  </si>
  <si>
    <t>ОАО "Славянка"</t>
  </si>
  <si>
    <t>МУП "Владикавказские водопроводные сети" г.Владикавказ</t>
  </si>
  <si>
    <t>МУП "Владикавказские сети водоотведения" г.Владикавказ</t>
  </si>
  <si>
    <t>СК Дирекции по тепловодоснабжению СП ЦДТВ - филиала ОАО "РЖД"</t>
  </si>
  <si>
    <t>-</t>
  </si>
  <si>
    <t>Тарифы на холодную воду, (руб. за куб.м)</t>
  </si>
  <si>
    <t>Тарифы на водоотведение, (руб. за куб.м)</t>
  </si>
  <si>
    <t xml:space="preserve"> для прочих потребителей               (без НДС)</t>
  </si>
  <si>
    <t xml:space="preserve"> Услуги организаций коммунального комплекса              (без НДС)                     </t>
  </si>
  <si>
    <t xml:space="preserve"> для прочих потребителей                (без НДС)</t>
  </si>
  <si>
    <t xml:space="preserve"> для прочих потребителей                    (без НДС)</t>
  </si>
  <si>
    <t xml:space="preserve"> услуги организаций коммунального комплекса              (без НДС)                     </t>
  </si>
  <si>
    <t xml:space="preserve"> для прочих потребителей                     (без НДС)</t>
  </si>
  <si>
    <t xml:space="preserve"> для прочих потребителей                      (без НДС)</t>
  </si>
  <si>
    <t xml:space="preserve">услуги организаций коммунального комплекса              (без НДС) </t>
  </si>
  <si>
    <t>по пригородному району</t>
  </si>
  <si>
    <t>по правобережному району</t>
  </si>
  <si>
    <t>по ирафскому району</t>
  </si>
  <si>
    <t>по дигорскому району</t>
  </si>
  <si>
    <t>9,08</t>
  </si>
  <si>
    <t>&lt;*&gt; Выделяется в целях реализации пункта 6 статьи 168 Налогового кодекса Российской Федерации (часть вторая)</t>
  </si>
  <si>
    <t>для населения    (с НДС)*</t>
  </si>
  <si>
    <t>для населения (с НДС)*</t>
  </si>
  <si>
    <t>ООО "Коммунресурсы" **           г.Алагир</t>
  </si>
  <si>
    <t>ООО"Фиагдонкоммунресурсы"** п.Фиагдон</t>
  </si>
  <si>
    <t>МСП "Исток"** г.Дигора</t>
  </si>
  <si>
    <t>ООО "Коммунальник"**</t>
  </si>
  <si>
    <t>ООО "Водосети" **                           с/п Притеречное</t>
  </si>
  <si>
    <t>МУП "Водолей"**                    с/п Киевское</t>
  </si>
  <si>
    <t>ООО "Коммунальщик" **                      с/п Кизлярское</t>
  </si>
  <si>
    <t>МУП "Терское УКХ"  **                  с/п Терское</t>
  </si>
  <si>
    <t>МУП "Калининское УКХ"  **  с/п Калининское</t>
  </si>
  <si>
    <t>МУП "Оазис" **      с/п Раздольненское</t>
  </si>
  <si>
    <t>МУП "Троицкое УКХ"** с/п Троицкое</t>
  </si>
  <si>
    <t>УКХ "Веселовское"** с.Весёлое</t>
  </si>
  <si>
    <t>&lt;**&gt; применяется упрощенная система налогообложения, тарифы указаны без НДС</t>
  </si>
  <si>
    <t xml:space="preserve">   Приложение                                                                                              к постановлению Региональной службы по тарифам РСО-Алания      от "29" ноября 2011 года № 92</t>
  </si>
  <si>
    <t>МУП "Павлодольское УКХ" ** с.Павлодольское</t>
  </si>
  <si>
    <t>ООО"Водресурсы Садовый"** с/п Садовое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</si>
</sst>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_-* #,##0.000_р_._-;\-* #,##0.000_р_._-;_-* &quot;-&quot;??_р_._-;_-@_-"/>
    <numFmt numFmtId="178" formatCode="_-* #,##0.0000_р_._-;\-* #,##0.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ahoma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165" fontId="3" fillId="0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/>
    </xf>
    <xf numFmtId="2" fontId="3" fillId="0" borderId="11" xfId="48" applyNumberFormat="1" applyFont="1" applyFill="1" applyBorder="1" applyAlignment="1" applyProtection="1">
      <alignment horizontal="center" vertical="center" wrapText="1"/>
      <protection/>
    </xf>
    <xf numFmtId="170" fontId="3" fillId="0" borderId="11" xfId="48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78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165" fontId="3" fillId="0" borderId="0" xfId="48" applyNumberFormat="1" applyFont="1" applyFill="1" applyBorder="1" applyAlignment="1" applyProtection="1">
      <alignment horizontal="center" vertical="center" wrapText="1"/>
      <protection/>
    </xf>
    <xf numFmtId="2" fontId="3" fillId="0" borderId="0" xfId="48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9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17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\&#1085;&#1086;&#1074;&#1086;&#1077;%20&#1087;&#1086;&#1089;&#1090;&#1072;&#1085;&#1086;&#1074;&#1083;&#1077;&#1085;&#1080;&#1077;%20&#1074;%20&#1075;&#1072;&#1079;&#1077;&#1090;&#1091;%20&#1085;&#1072;2012\&#1050;&#1086;&#1087;&#1080;&#1103;%20OREP.KU.2011.PLAN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\&#1085;&#1086;&#1074;&#1086;&#1077;%20&#1087;&#1086;&#1089;&#1090;&#1072;&#1085;&#1086;&#1074;&#1083;&#1077;&#1085;&#1080;&#1077;%20&#1074;%20&#1075;&#1072;&#1079;&#1077;&#1090;&#1091;%20&#1085;&#1072;2012\&#1064;&#1040;&#1041;&#1051;&#1054;&#1053;&#1067;\&#1096;&#1072;&#1073;&#1083;&#1086;&#1085;&#1099;%202011%20&#1075;&#1086;&#1076;\&#1050;&#1086;&#1087;&#1080;&#1103;%20(1)OREP.KU.2011.PLAN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 МО"/>
      <sheetName val="КУ СРЕД 1"/>
      <sheetName val="КУ МАКС 1"/>
      <sheetName val="Комментарии 1"/>
      <sheetName val="КУ СРЕД 2"/>
      <sheetName val="КУ МАКС 2"/>
      <sheetName val="Комментарии 2"/>
      <sheetName val="КУ СРЕД 3"/>
      <sheetName val="КУ МАКС 3"/>
      <sheetName val="Комментарии 3"/>
      <sheetName val="КУ СРЕД 4"/>
      <sheetName val="КУ МАКС 4"/>
      <sheetName val="Комментарии 4"/>
      <sheetName val="КУ СРЕД 5"/>
      <sheetName val="КУ МАКС 5"/>
      <sheetName val="Комментарии 5"/>
      <sheetName val="КУ СРЕД 6"/>
      <sheetName val="КУ МАКС 6"/>
      <sheetName val="Комментарии 6"/>
      <sheetName val="КУ СРЕД 7"/>
      <sheetName val="КУ МАКС 7"/>
      <sheetName val="Комментарии 7"/>
      <sheetName val="КУ СРЕД 8"/>
      <sheetName val="КУ МАКС 8"/>
      <sheetName val="Комментарии 8"/>
      <sheetName val="КУ СРЕД 9"/>
      <sheetName val="КУ МАКС 9"/>
      <sheetName val="Комментарии 9"/>
      <sheetName val="КУ СРЕД 10"/>
      <sheetName val="КУ МАКС 10"/>
      <sheetName val="Комментарии 10"/>
      <sheetName val="КУ СРЕД 11"/>
      <sheetName val="КУ МАКС 11"/>
      <sheetName val="Комментарии 11"/>
      <sheetName val="КУ СРЕД 12"/>
      <sheetName val="КУ МАКС 12"/>
      <sheetName val="Комментарии 12"/>
      <sheetName val="КУ СРЕД 13"/>
      <sheetName val="КУ МАКС 13"/>
      <sheetName val="Комментарии 13"/>
      <sheetName val="КУ СРЕД 14"/>
      <sheetName val="КУ МАКС 14"/>
      <sheetName val="Комментарии 14"/>
      <sheetName val="КУ СРЕД 15"/>
      <sheetName val="КУ МАКС 15"/>
      <sheetName val="Комментарии 15"/>
      <sheetName val="КУ СРЕД 16"/>
      <sheetName val="КУ МАКС 16"/>
      <sheetName val="Комментарии 16"/>
      <sheetName val="КУ СРЕД 17"/>
      <sheetName val="КУ МАКС 17"/>
      <sheetName val="Комментарии 17"/>
      <sheetName val="КУ СРЕД 18"/>
      <sheetName val="КУ МАКС 18"/>
      <sheetName val="Комментарии 18"/>
      <sheetName val="КУ СРЕД 19"/>
      <sheetName val="КУ МАКС 19"/>
      <sheetName val="Комментарии 19"/>
      <sheetName val="КУ СРЕД 20"/>
      <sheetName val="КУ МАКС 20"/>
      <sheetName val="Комментарии 20"/>
      <sheetName val="КУ СРЕД 21"/>
      <sheetName val="КУ МАКС 21"/>
      <sheetName val="Комментарии 21"/>
      <sheetName val="КУ СРЕД 22"/>
      <sheetName val="КУ МАКС 22"/>
      <sheetName val="Комментарии 22"/>
      <sheetName val="КУ СРЕД 23"/>
      <sheetName val="КУ МАКС 23"/>
      <sheetName val="Комментарии 23"/>
      <sheetName val="КУ СРЕД 24"/>
      <sheetName val="КУ МАКС 24"/>
      <sheetName val="Комментарии 24"/>
      <sheetName val="КУ СРЕД 25"/>
      <sheetName val="КУ МАКС 25"/>
      <sheetName val="Комментарии 25"/>
      <sheetName val="Проверка"/>
      <sheetName val="КУ СРЕД PATTERN"/>
      <sheetName val="КУ МАКС PATTERN"/>
      <sheetName val="Комментарии PATTERN"/>
      <sheetName val="КУ СРЕД"/>
      <sheetName val="КУ МАКС"/>
      <sheetName val="Комментарии"/>
      <sheetName val="modProv"/>
      <sheetName val="modWorkSheetsVisibility"/>
      <sheetName val="REESTR_MO"/>
      <sheetName val="REESTR_ORG"/>
      <sheetName val="REESTR_ORG_VS"/>
      <sheetName val="REESTR_ORG_VO"/>
      <sheetName val="REESTR_ORG_WARM"/>
      <sheetName val="REESTR_ORG_WARM_VS"/>
      <sheetName val="REESTR_ORG_EE"/>
      <sheetName val="REESTR_ORG_GAS"/>
      <sheetName val="KU10_DATA_REGION"/>
      <sheetName val="TEHSHEET"/>
      <sheetName val="tech"/>
      <sheetName val="UT_IZM_MAX_EXCEEDING"/>
    </sheetNames>
    <sheetDataSet>
      <sheetData sheetId="86">
        <row r="2">
          <cell r="D2" t="str">
            <v>Алагирский муниципальный район</v>
          </cell>
        </row>
        <row r="3">
          <cell r="D3" t="str">
            <v>Ардонский муниципальный район</v>
          </cell>
        </row>
        <row r="4">
          <cell r="D4" t="str">
            <v>Город Владикавказ</v>
          </cell>
        </row>
        <row r="5">
          <cell r="D5" t="str">
            <v>Дигорский муниципальный район</v>
          </cell>
        </row>
        <row r="6">
          <cell r="D6" t="str">
            <v>Ирафский муниципальный район</v>
          </cell>
        </row>
        <row r="7">
          <cell r="D7" t="str">
            <v>Кировский муниципальный район</v>
          </cell>
        </row>
        <row r="8">
          <cell r="D8" t="str">
            <v>Моздокский муниципальный район</v>
          </cell>
        </row>
        <row r="9">
          <cell r="D9" t="str">
            <v>Правобережный район</v>
          </cell>
        </row>
        <row r="10">
          <cell r="D10" t="str">
            <v>Пригородный муниципальный район</v>
          </cell>
        </row>
        <row r="11">
          <cell r="D11" t="str">
            <v>Хабаровский край</v>
          </cell>
        </row>
        <row r="24">
          <cell r="B24" t="str">
            <v>Ардонский муниципальный район</v>
          </cell>
        </row>
        <row r="25">
          <cell r="B25" t="str">
            <v>Город Ардон</v>
          </cell>
        </row>
        <row r="26">
          <cell r="B26" t="str">
            <v>Кадгаронское</v>
          </cell>
        </row>
        <row r="27">
          <cell r="B27" t="str">
            <v>Кировское</v>
          </cell>
        </row>
        <row r="28">
          <cell r="B28" t="str">
            <v>Костаевское</v>
          </cell>
        </row>
        <row r="29">
          <cell r="B29" t="str">
            <v>Красногорское</v>
          </cell>
        </row>
        <row r="30">
          <cell r="B30" t="str">
            <v>Мичуринское</v>
          </cell>
        </row>
        <row r="31">
          <cell r="B31" t="str">
            <v>Нартовское</v>
          </cell>
        </row>
        <row r="32">
          <cell r="B32" t="str">
            <v>Рассветское</v>
          </cell>
        </row>
        <row r="33">
          <cell r="B33" t="str">
            <v>Фиагдонское</v>
          </cell>
        </row>
        <row r="35">
          <cell r="B35" t="str">
            <v>Город Дигора</v>
          </cell>
        </row>
        <row r="36">
          <cell r="B36" t="str">
            <v>Дигорский муниципальный район</v>
          </cell>
        </row>
        <row r="37">
          <cell r="B37" t="str">
            <v>Дур-Дурское</v>
          </cell>
        </row>
        <row r="38">
          <cell r="B38" t="str">
            <v>Карман-Синдзикауское</v>
          </cell>
        </row>
        <row r="39">
          <cell r="B39" t="str">
            <v>Кора-Урсдонское</v>
          </cell>
        </row>
        <row r="40">
          <cell r="B40" t="str">
            <v>Мостиздахское</v>
          </cell>
        </row>
        <row r="41">
          <cell r="B41" t="str">
            <v>Николаевское</v>
          </cell>
        </row>
        <row r="42">
          <cell r="B42" t="str">
            <v>Ахсарисарское</v>
          </cell>
        </row>
        <row r="43">
          <cell r="B43" t="str">
            <v>Галиатское</v>
          </cell>
        </row>
        <row r="44">
          <cell r="B44" t="str">
            <v>Гуларское</v>
          </cell>
        </row>
        <row r="45">
          <cell r="B45" t="str">
            <v>Задалеское</v>
          </cell>
        </row>
        <row r="46">
          <cell r="B46" t="str">
            <v>Ирафский муниципальный район</v>
          </cell>
        </row>
        <row r="47">
          <cell r="B47" t="str">
            <v>Лескенское</v>
          </cell>
        </row>
        <row r="48">
          <cell r="B48" t="str">
            <v>Махческое</v>
          </cell>
        </row>
        <row r="49">
          <cell r="B49" t="str">
            <v>Ново-Урухское</v>
          </cell>
        </row>
        <row r="50">
          <cell r="B50" t="str">
            <v>Советское</v>
          </cell>
        </row>
        <row r="51">
          <cell r="B51" t="str">
            <v>Средне-Урухское</v>
          </cell>
        </row>
        <row r="52">
          <cell r="B52" t="str">
            <v>Стур-Дигорское</v>
          </cell>
        </row>
        <row r="53">
          <cell r="B53" t="str">
            <v>Сурх-Дигорское</v>
          </cell>
        </row>
        <row r="54">
          <cell r="B54" t="str">
            <v>Толдзгунское</v>
          </cell>
        </row>
        <row r="55">
          <cell r="B55" t="str">
            <v>Хазнидонское</v>
          </cell>
        </row>
        <row r="56">
          <cell r="B56" t="str">
            <v>Чиколинское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 МО"/>
      <sheetName val="КУ СРЕД 1"/>
      <sheetName val="КУ МАКС 1"/>
      <sheetName val="Комментарии 1"/>
      <sheetName val="КУ СРЕД 2"/>
      <sheetName val="КУ МАКС 2"/>
      <sheetName val="Комментарии 2"/>
      <sheetName val="КУ СРЕД 3"/>
      <sheetName val="КУ МАКС 3"/>
      <sheetName val="Комментарии 3"/>
      <sheetName val="КУ СРЕД 4"/>
      <sheetName val="КУ МАКС 4"/>
      <sheetName val="Комментарии 4"/>
      <sheetName val="КУ СРЕД 5"/>
      <sheetName val="КУ МАКС 5"/>
      <sheetName val="Комментарии 5"/>
      <sheetName val="КУ СРЕД 6"/>
      <sheetName val="КУ МАКС 6"/>
      <sheetName val="Комментарии 6"/>
      <sheetName val="КУ СРЕД 7"/>
      <sheetName val="КУ МАКС 7"/>
      <sheetName val="Комментарии 7"/>
      <sheetName val="КУ СРЕД 8"/>
      <sheetName val="КУ МАКС 8"/>
      <sheetName val="Комментарии 8"/>
      <sheetName val="КУ СРЕД 9"/>
      <sheetName val="КУ МАКС 9"/>
      <sheetName val="Комментарии 9"/>
      <sheetName val="КУ СРЕД 10"/>
      <sheetName val="КУ МАКС 10"/>
      <sheetName val="Комментарии 10"/>
      <sheetName val="КУ СРЕД 11"/>
      <sheetName val="КУ МАКС 11"/>
      <sheetName val="Комментарии 11"/>
      <sheetName val="КУ СРЕД 12"/>
      <sheetName val="КУ МАКС 12"/>
      <sheetName val="Комментарии 12"/>
      <sheetName val="КУ СРЕД 13"/>
      <sheetName val="КУ МАКС 13"/>
      <sheetName val="Комментарии 13"/>
      <sheetName val="КУ СРЕД 14"/>
      <sheetName val="КУ МАКС 14"/>
      <sheetName val="Комментарии 14"/>
      <sheetName val="КУ СРЕД 15"/>
      <sheetName val="КУ МАКС 15"/>
      <sheetName val="Комментарии 15"/>
      <sheetName val="КУ СРЕД 16"/>
      <sheetName val="КУ МАКС 16"/>
      <sheetName val="Комментарии 16"/>
      <sheetName val="КУ СРЕД 17"/>
      <sheetName val="КУ МАКС 17"/>
      <sheetName val="Комментарии 17"/>
      <sheetName val="КУ СРЕД 18"/>
      <sheetName val="КУ МАКС 18"/>
      <sheetName val="Комментарии 18"/>
      <sheetName val="КУ СРЕД 19"/>
      <sheetName val="КУ МАКС 19"/>
      <sheetName val="Комментарии 19"/>
      <sheetName val="КУ СРЕД 20"/>
      <sheetName val="КУ МАКС 20"/>
      <sheetName val="Комментарии 20"/>
      <sheetName val="КУ СРЕД 21"/>
      <sheetName val="КУ МАКС 21"/>
      <sheetName val="Комментарии 21"/>
      <sheetName val="КУ СРЕД 22"/>
      <sheetName val="КУ МАКС 22"/>
      <sheetName val="Комментарии 22"/>
      <sheetName val="КУ СРЕД 23"/>
      <sheetName val="КУ МАКС 23"/>
      <sheetName val="Комментарии 23"/>
      <sheetName val="КУ СРЕД 24"/>
      <sheetName val="КУ МАКС 24"/>
      <sheetName val="Комментарии 24"/>
      <sheetName val="КУ СРЕД 25"/>
      <sheetName val="КУ МАКС 25"/>
      <sheetName val="Комментарии 25"/>
      <sheetName val="Проверка"/>
      <sheetName val="КУ СРЕД PATTERN"/>
      <sheetName val="КУ МАКС PATTERN"/>
      <sheetName val="Комментарии PATTERN"/>
      <sheetName val="КУ СРЕД"/>
      <sheetName val="КУ МАКС"/>
      <sheetName val="Комментарии"/>
      <sheetName val="modProv"/>
      <sheetName val="modWorkSheetsVisibility"/>
      <sheetName val="REESTR_MO"/>
      <sheetName val="REESTR_ORG"/>
      <sheetName val="REESTR_ORG_VS"/>
      <sheetName val="REESTR_ORG_VO"/>
      <sheetName val="REESTR_ORG_WARM"/>
      <sheetName val="REESTR_ORG_WARM_VS"/>
      <sheetName val="REESTR_ORG_EE"/>
      <sheetName val="REESTR_ORG_GAS"/>
      <sheetName val="KU10_DATA_REGION"/>
      <sheetName val="TEHSHEET"/>
      <sheetName val="tech"/>
      <sheetName val="UT_IZM_MAX_EXCEEDING"/>
    </sheetNames>
    <sheetDataSet>
      <sheetData sheetId="1">
        <row r="6">
          <cell r="C6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70" zoomScaleNormal="70" zoomScalePageLayoutView="0" workbookViewId="0" topLeftCell="A10">
      <selection activeCell="B23" sqref="B23"/>
    </sheetView>
  </sheetViews>
  <sheetFormatPr defaultColWidth="9.00390625" defaultRowHeight="12.75"/>
  <cols>
    <col min="1" max="1" width="8.625" style="0" customWidth="1"/>
    <col min="2" max="2" width="30.125" style="0" customWidth="1"/>
    <col min="3" max="3" width="16.25390625" style="0" customWidth="1"/>
    <col min="4" max="4" width="11.375" style="0" customWidth="1"/>
    <col min="5" max="5" width="14.125" style="0" customWidth="1"/>
    <col min="6" max="6" width="15.875" style="0" customWidth="1"/>
    <col min="7" max="7" width="11.125" style="0" customWidth="1"/>
    <col min="8" max="8" width="14.375" style="0" customWidth="1"/>
    <col min="9" max="9" width="15.375" style="0" customWidth="1"/>
    <col min="10" max="10" width="12.125" style="0" customWidth="1"/>
    <col min="11" max="11" width="14.625" style="0" customWidth="1"/>
    <col min="12" max="12" width="15.125" style="0" customWidth="1"/>
    <col min="13" max="13" width="11.875" style="0" customWidth="1"/>
    <col min="14" max="15" width="14.25390625" style="0" customWidth="1"/>
    <col min="16" max="16" width="11.375" style="0" customWidth="1"/>
    <col min="17" max="17" width="15.00390625" style="0" customWidth="1"/>
    <col min="18" max="18" width="14.25390625" style="0" customWidth="1"/>
    <col min="19" max="19" width="11.125" style="0" customWidth="1"/>
    <col min="20" max="20" width="14.625" style="0" customWidth="1"/>
    <col min="21" max="21" width="16.00390625" style="0" customWidth="1"/>
  </cols>
  <sheetData>
    <row r="1" spans="2:20" ht="50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7" t="s">
        <v>58</v>
      </c>
      <c r="R1" s="57"/>
      <c r="S1" s="57"/>
      <c r="T1" s="57"/>
    </row>
    <row r="2" spans="2:20" ht="28.5" customHeight="1">
      <c r="B2" s="59" t="s">
        <v>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ht="31.5" customHeight="1">
      <c r="A3" s="47" t="s">
        <v>0</v>
      </c>
      <c r="B3" s="47" t="s">
        <v>3</v>
      </c>
      <c r="C3" s="50" t="s">
        <v>27</v>
      </c>
      <c r="D3" s="50"/>
      <c r="E3" s="50"/>
      <c r="F3" s="50"/>
      <c r="G3" s="50"/>
      <c r="H3" s="50"/>
      <c r="I3" s="50"/>
      <c r="J3" s="50"/>
      <c r="K3" s="50"/>
      <c r="L3" s="50" t="s">
        <v>28</v>
      </c>
      <c r="M3" s="50"/>
      <c r="N3" s="50"/>
      <c r="O3" s="50"/>
      <c r="P3" s="50"/>
      <c r="Q3" s="50"/>
      <c r="R3" s="50"/>
      <c r="S3" s="50"/>
      <c r="T3" s="50"/>
      <c r="U3" s="6"/>
    </row>
    <row r="4" spans="1:20" ht="29.25" customHeight="1">
      <c r="A4" s="48"/>
      <c r="B4" s="48"/>
      <c r="C4" s="60" t="s">
        <v>1</v>
      </c>
      <c r="D4" s="61"/>
      <c r="E4" s="62"/>
      <c r="F4" s="63" t="s">
        <v>4</v>
      </c>
      <c r="G4" s="64"/>
      <c r="H4" s="65"/>
      <c r="I4" s="63" t="s">
        <v>5</v>
      </c>
      <c r="J4" s="64"/>
      <c r="K4" s="65"/>
      <c r="L4" s="51" t="s">
        <v>1</v>
      </c>
      <c r="M4" s="52"/>
      <c r="N4" s="53"/>
      <c r="O4" s="54" t="s">
        <v>4</v>
      </c>
      <c r="P4" s="55"/>
      <c r="Q4" s="56"/>
      <c r="R4" s="54" t="s">
        <v>5</v>
      </c>
      <c r="S4" s="55"/>
      <c r="T4" s="56"/>
    </row>
    <row r="5" spans="1:20" ht="63.75" customHeight="1">
      <c r="A5" s="49"/>
      <c r="B5" s="49"/>
      <c r="C5" s="19" t="s">
        <v>33</v>
      </c>
      <c r="D5" s="5" t="s">
        <v>43</v>
      </c>
      <c r="E5" s="5" t="s">
        <v>29</v>
      </c>
      <c r="F5" s="19" t="s">
        <v>30</v>
      </c>
      <c r="G5" s="5" t="s">
        <v>44</v>
      </c>
      <c r="H5" s="5" t="s">
        <v>31</v>
      </c>
      <c r="I5" s="19" t="s">
        <v>30</v>
      </c>
      <c r="J5" s="5" t="s">
        <v>44</v>
      </c>
      <c r="K5" s="5" t="s">
        <v>32</v>
      </c>
      <c r="L5" s="20" t="s">
        <v>33</v>
      </c>
      <c r="M5" s="5" t="s">
        <v>44</v>
      </c>
      <c r="N5" s="5" t="s">
        <v>29</v>
      </c>
      <c r="O5" s="5" t="s">
        <v>36</v>
      </c>
      <c r="P5" s="5" t="s">
        <v>44</v>
      </c>
      <c r="Q5" s="5" t="s">
        <v>34</v>
      </c>
      <c r="R5" s="5" t="s">
        <v>36</v>
      </c>
      <c r="S5" s="5" t="s">
        <v>44</v>
      </c>
      <c r="T5" s="5" t="s">
        <v>35</v>
      </c>
    </row>
    <row r="6" spans="1:20" ht="46.5" customHeight="1">
      <c r="A6" s="25">
        <v>1</v>
      </c>
      <c r="B6" s="7" t="s">
        <v>23</v>
      </c>
      <c r="C6" s="24" t="s">
        <v>41</v>
      </c>
      <c r="D6" s="24" t="s">
        <v>6</v>
      </c>
      <c r="E6" s="24" t="s">
        <v>7</v>
      </c>
      <c r="F6" s="23">
        <f>ROUND(C6*1.06,2)</f>
        <v>9.62</v>
      </c>
      <c r="G6" s="23">
        <f>ROUND(D6*1.06,2)</f>
        <v>10.88</v>
      </c>
      <c r="H6" s="23">
        <f>ROUND(E6*1.06,2)</f>
        <v>10.23</v>
      </c>
      <c r="I6" s="23">
        <f>ROUND(F6*1.056,2)</f>
        <v>10.16</v>
      </c>
      <c r="J6" s="23">
        <f>ROUND(G6*1.056,2)</f>
        <v>11.49</v>
      </c>
      <c r="K6" s="23">
        <f>ROUND(H6*1.056,2)</f>
        <v>10.8</v>
      </c>
      <c r="L6" s="34" t="s">
        <v>26</v>
      </c>
      <c r="M6" s="34" t="s">
        <v>26</v>
      </c>
      <c r="N6" s="34" t="s">
        <v>26</v>
      </c>
      <c r="O6" s="34" t="s">
        <v>26</v>
      </c>
      <c r="P6" s="34" t="s">
        <v>26</v>
      </c>
      <c r="Q6" s="34" t="s">
        <v>26</v>
      </c>
      <c r="R6" s="34" t="s">
        <v>26</v>
      </c>
      <c r="S6" s="34" t="s">
        <v>26</v>
      </c>
      <c r="T6" s="23" t="s">
        <v>26</v>
      </c>
    </row>
    <row r="7" spans="1:20" ht="33.75" customHeight="1">
      <c r="A7" s="25">
        <v>2</v>
      </c>
      <c r="B7" s="8" t="s">
        <v>24</v>
      </c>
      <c r="C7" s="34" t="s">
        <v>26</v>
      </c>
      <c r="D7" s="34" t="s">
        <v>26</v>
      </c>
      <c r="E7" s="34" t="s">
        <v>26</v>
      </c>
      <c r="F7" s="34" t="s">
        <v>26</v>
      </c>
      <c r="G7" s="34" t="s">
        <v>26</v>
      </c>
      <c r="H7" s="34" t="s">
        <v>26</v>
      </c>
      <c r="I7" s="34" t="s">
        <v>26</v>
      </c>
      <c r="J7" s="34" t="s">
        <v>26</v>
      </c>
      <c r="K7" s="34" t="s">
        <v>26</v>
      </c>
      <c r="L7" s="34">
        <v>4.02</v>
      </c>
      <c r="M7" s="22">
        <v>4.74</v>
      </c>
      <c r="N7" s="22">
        <v>4.02</v>
      </c>
      <c r="O7" s="23">
        <f>ROUND(L7*1.06,2)</f>
        <v>4.26</v>
      </c>
      <c r="P7" s="23">
        <f>ROUND(M7*1.06,2)</f>
        <v>5.02</v>
      </c>
      <c r="Q7" s="23">
        <f>ROUND(N7*1.06,2)</f>
        <v>4.26</v>
      </c>
      <c r="R7" s="37">
        <f>ROUND(O7*1.056,2)</f>
        <v>4.5</v>
      </c>
      <c r="S7" s="37">
        <f>ROUND(P7*1.056,2)</f>
        <v>5.3</v>
      </c>
      <c r="T7" s="37">
        <f>ROUND(Q7*1.056,2)</f>
        <v>4.5</v>
      </c>
    </row>
    <row r="8" spans="1:20" ht="21" customHeight="1">
      <c r="A8" s="25"/>
      <c r="B8" s="1" t="s">
        <v>8</v>
      </c>
      <c r="C8" s="22"/>
      <c r="D8" s="21"/>
      <c r="E8" s="21"/>
      <c r="F8" s="21"/>
      <c r="G8" s="21"/>
      <c r="H8" s="21"/>
      <c r="I8" s="21"/>
      <c r="J8" s="21"/>
      <c r="K8" s="21"/>
      <c r="L8" s="34"/>
      <c r="M8" s="21"/>
      <c r="N8" s="21"/>
      <c r="O8" s="21"/>
      <c r="P8" s="23"/>
      <c r="Q8" s="23"/>
      <c r="R8" s="29"/>
      <c r="S8" s="29"/>
      <c r="T8" s="29"/>
    </row>
    <row r="9" spans="1:20" ht="31.5" customHeight="1">
      <c r="A9" s="25">
        <v>3</v>
      </c>
      <c r="B9" s="36" t="s">
        <v>45</v>
      </c>
      <c r="C9" s="37">
        <v>10.64</v>
      </c>
      <c r="D9" s="37">
        <v>10.64</v>
      </c>
      <c r="E9" s="38">
        <v>10.64</v>
      </c>
      <c r="F9" s="37">
        <f aca="true" t="shared" si="0" ref="F9:H11">ROUND(C9*1.06,2)</f>
        <v>11.28</v>
      </c>
      <c r="G9" s="37">
        <f t="shared" si="0"/>
        <v>11.28</v>
      </c>
      <c r="H9" s="37">
        <f t="shared" si="0"/>
        <v>11.28</v>
      </c>
      <c r="I9" s="37">
        <f>ROUND(F9*1.025,2)</f>
        <v>11.56</v>
      </c>
      <c r="J9" s="37">
        <f>ROUND(G9*1.025,2)</f>
        <v>11.56</v>
      </c>
      <c r="K9" s="37">
        <f>ROUND(H9*1.025,2)</f>
        <v>11.56</v>
      </c>
      <c r="L9" s="39">
        <v>6.33</v>
      </c>
      <c r="M9" s="38">
        <v>6.33</v>
      </c>
      <c r="N9" s="38">
        <v>6.33</v>
      </c>
      <c r="O9" s="37">
        <f aca="true" t="shared" si="1" ref="O9:Q11">ROUND(L9*1.06,2)</f>
        <v>6.71</v>
      </c>
      <c r="P9" s="37">
        <f t="shared" si="1"/>
        <v>6.71</v>
      </c>
      <c r="Q9" s="37">
        <f t="shared" si="1"/>
        <v>6.71</v>
      </c>
      <c r="R9" s="37">
        <f>ROUND(O9*1.056,2)</f>
        <v>7.09</v>
      </c>
      <c r="S9" s="37">
        <f>ROUND(P9*1.056,2)</f>
        <v>7.09</v>
      </c>
      <c r="T9" s="37">
        <f>ROUND(Q9*1.056,2)</f>
        <v>7.09</v>
      </c>
    </row>
    <row r="10" spans="1:20" ht="30.75" customHeight="1">
      <c r="A10" s="25">
        <v>4</v>
      </c>
      <c r="B10" s="41" t="s">
        <v>9</v>
      </c>
      <c r="C10" s="37">
        <v>4.88</v>
      </c>
      <c r="D10" s="38">
        <v>5.76</v>
      </c>
      <c r="E10" s="38">
        <v>4.88</v>
      </c>
      <c r="F10" s="37">
        <f t="shared" si="0"/>
        <v>5.17</v>
      </c>
      <c r="G10" s="37">
        <f t="shared" si="0"/>
        <v>6.11</v>
      </c>
      <c r="H10" s="37">
        <f t="shared" si="0"/>
        <v>5.17</v>
      </c>
      <c r="I10" s="37">
        <f>H10</f>
        <v>5.17</v>
      </c>
      <c r="J10" s="37">
        <v>6.11</v>
      </c>
      <c r="K10" s="37">
        <f>H10</f>
        <v>5.17</v>
      </c>
      <c r="L10" s="39">
        <v>4.27</v>
      </c>
      <c r="M10" s="38">
        <v>5.04</v>
      </c>
      <c r="N10" s="37">
        <v>4.27</v>
      </c>
      <c r="O10" s="37">
        <f t="shared" si="1"/>
        <v>4.53</v>
      </c>
      <c r="P10" s="37">
        <f t="shared" si="1"/>
        <v>5.34</v>
      </c>
      <c r="Q10" s="37">
        <f t="shared" si="1"/>
        <v>4.53</v>
      </c>
      <c r="R10" s="37">
        <v>4.53</v>
      </c>
      <c r="S10" s="42">
        <f>T10*1.18</f>
        <v>5.3454</v>
      </c>
      <c r="T10" s="37">
        <f>Q10</f>
        <v>4.53</v>
      </c>
    </row>
    <row r="11" spans="1:20" ht="31.5" customHeight="1">
      <c r="A11" s="25">
        <v>5</v>
      </c>
      <c r="B11" s="41" t="s">
        <v>46</v>
      </c>
      <c r="C11" s="38">
        <v>6.34</v>
      </c>
      <c r="D11" s="38">
        <v>6.34</v>
      </c>
      <c r="E11" s="38">
        <v>6.34</v>
      </c>
      <c r="F11" s="23">
        <f t="shared" si="0"/>
        <v>6.72</v>
      </c>
      <c r="G11" s="23">
        <f t="shared" si="0"/>
        <v>6.72</v>
      </c>
      <c r="H11" s="23">
        <f t="shared" si="0"/>
        <v>6.72</v>
      </c>
      <c r="I11" s="37">
        <f>ROUND(F11*1.056,2)</f>
        <v>7.1</v>
      </c>
      <c r="J11" s="37">
        <f>ROUND(G11*1.056,2)</f>
        <v>7.1</v>
      </c>
      <c r="K11" s="37">
        <f>ROUND(H11*1.056,2)</f>
        <v>7.1</v>
      </c>
      <c r="L11" s="39">
        <v>7.91</v>
      </c>
      <c r="M11" s="38">
        <v>7.91</v>
      </c>
      <c r="N11" s="38">
        <v>7.91</v>
      </c>
      <c r="O11" s="23">
        <f t="shared" si="1"/>
        <v>8.38</v>
      </c>
      <c r="P11" s="23">
        <f t="shared" si="1"/>
        <v>8.38</v>
      </c>
      <c r="Q11" s="23">
        <f t="shared" si="1"/>
        <v>8.38</v>
      </c>
      <c r="R11" s="37">
        <f>ROUND(O11*1.056,2)</f>
        <v>8.85</v>
      </c>
      <c r="S11" s="37">
        <f>ROUND(P11*1.056,2)</f>
        <v>8.85</v>
      </c>
      <c r="T11" s="37">
        <f>ROUND(Q11*1.056,2)</f>
        <v>8.85</v>
      </c>
    </row>
    <row r="12" spans="1:20" ht="19.5" customHeight="1">
      <c r="A12" s="25"/>
      <c r="B12" s="1" t="s">
        <v>10</v>
      </c>
      <c r="C12" s="22"/>
      <c r="D12" s="21"/>
      <c r="E12" s="21"/>
      <c r="F12" s="21"/>
      <c r="G12" s="23"/>
      <c r="H12" s="23"/>
      <c r="I12" s="29"/>
      <c r="J12" s="29"/>
      <c r="K12" s="29"/>
      <c r="L12" s="34"/>
      <c r="M12" s="21"/>
      <c r="N12" s="21"/>
      <c r="O12" s="21"/>
      <c r="P12" s="23"/>
      <c r="Q12" s="23"/>
      <c r="R12" s="29"/>
      <c r="S12" s="29"/>
      <c r="T12" s="29"/>
    </row>
    <row r="13" spans="1:20" ht="20.25" customHeight="1">
      <c r="A13" s="25">
        <v>6</v>
      </c>
      <c r="B13" s="8" t="s">
        <v>14</v>
      </c>
      <c r="C13" s="22">
        <v>12.38</v>
      </c>
      <c r="D13" s="22">
        <v>14.46</v>
      </c>
      <c r="E13" s="22">
        <v>12.91</v>
      </c>
      <c r="F13" s="23">
        <f>ROUND(C13*1.06,2)</f>
        <v>13.12</v>
      </c>
      <c r="G13" s="23">
        <f>ROUND(D13*1.06,2)</f>
        <v>15.33</v>
      </c>
      <c r="H13" s="23">
        <f>ROUND(E13*1.06,2)</f>
        <v>13.68</v>
      </c>
      <c r="I13" s="37">
        <f>C13*1.06</f>
        <v>13.122800000000002</v>
      </c>
      <c r="J13" s="37">
        <f>D13*1.06</f>
        <v>15.327600000000002</v>
      </c>
      <c r="K13" s="37">
        <f>E13*1.06</f>
        <v>13.684600000000001</v>
      </c>
      <c r="L13" s="34">
        <v>13.61</v>
      </c>
      <c r="M13" s="22">
        <v>16.06</v>
      </c>
      <c r="N13" s="23">
        <v>13.61</v>
      </c>
      <c r="O13" s="23">
        <f>ROUND(L13*1.06,2)</f>
        <v>14.43</v>
      </c>
      <c r="P13" s="23">
        <f>ROUND(M13*1.06,2)</f>
        <v>17.02</v>
      </c>
      <c r="Q13" s="23">
        <f>ROUND(N13*1.06,2)</f>
        <v>14.43</v>
      </c>
      <c r="R13" s="23">
        <v>14.43</v>
      </c>
      <c r="S13" s="23">
        <v>17.02</v>
      </c>
      <c r="T13" s="23">
        <v>14.43</v>
      </c>
    </row>
    <row r="14" spans="1:20" ht="18.75" customHeight="1">
      <c r="A14" s="25"/>
      <c r="B14" s="1" t="s">
        <v>11</v>
      </c>
      <c r="C14" s="22"/>
      <c r="D14" s="21"/>
      <c r="E14" s="21"/>
      <c r="F14" s="21"/>
      <c r="G14" s="22"/>
      <c r="H14" s="22"/>
      <c r="I14" s="28"/>
      <c r="J14" s="30"/>
      <c r="K14" s="30"/>
      <c r="L14" s="34"/>
      <c r="M14" s="21"/>
      <c r="N14" s="21"/>
      <c r="O14" s="21"/>
      <c r="P14" s="23"/>
      <c r="Q14" s="23"/>
      <c r="R14" s="23"/>
      <c r="S14" s="11"/>
      <c r="T14" s="11"/>
    </row>
    <row r="15" spans="1:20" ht="20.25" customHeight="1">
      <c r="A15" s="25">
        <v>7</v>
      </c>
      <c r="B15" s="8" t="s">
        <v>47</v>
      </c>
      <c r="C15" s="23">
        <v>11.87</v>
      </c>
      <c r="D15" s="22">
        <v>11.87</v>
      </c>
      <c r="E15" s="22">
        <v>11.87</v>
      </c>
      <c r="F15" s="23">
        <f>ROUND(C15*1.06,2)</f>
        <v>12.58</v>
      </c>
      <c r="G15" s="23">
        <f>ROUND(D15*1.06,2)</f>
        <v>12.58</v>
      </c>
      <c r="H15" s="23">
        <f>ROUND(E15*1.06,2)</f>
        <v>12.58</v>
      </c>
      <c r="I15" s="37">
        <f>ROUND(F15*1.056,2)</f>
        <v>13.28</v>
      </c>
      <c r="J15" s="37">
        <f>ROUND(G15*1.056,2)</f>
        <v>13.28</v>
      </c>
      <c r="K15" s="37">
        <f>ROUND(H15*1.056,2)</f>
        <v>13.28</v>
      </c>
      <c r="L15" s="34">
        <v>4.24</v>
      </c>
      <c r="M15" s="22">
        <v>4.24</v>
      </c>
      <c r="N15" s="22">
        <v>4.24</v>
      </c>
      <c r="O15" s="23">
        <f>ROUND(L15*1.06,2)</f>
        <v>4.49</v>
      </c>
      <c r="P15" s="23">
        <f>ROUND(M15*1.06,2)</f>
        <v>4.49</v>
      </c>
      <c r="Q15" s="23">
        <f>ROUND(N15*1.06,2)</f>
        <v>4.49</v>
      </c>
      <c r="R15" s="37">
        <v>4.75</v>
      </c>
      <c r="S15" s="37">
        <v>4.75</v>
      </c>
      <c r="T15" s="37">
        <v>4.75</v>
      </c>
    </row>
    <row r="16" spans="1:20" ht="19.5" customHeight="1">
      <c r="A16" s="25"/>
      <c r="B16" s="1" t="s">
        <v>12</v>
      </c>
      <c r="C16" s="22"/>
      <c r="D16" s="21"/>
      <c r="E16" s="21"/>
      <c r="F16" s="21"/>
      <c r="G16" s="23"/>
      <c r="H16" s="23"/>
      <c r="I16" s="23"/>
      <c r="J16" s="21"/>
      <c r="K16" s="21"/>
      <c r="L16" s="34"/>
      <c r="M16" s="21"/>
      <c r="N16" s="21"/>
      <c r="O16" s="21"/>
      <c r="P16" s="23"/>
      <c r="Q16" s="23"/>
      <c r="R16" s="23"/>
      <c r="S16" s="11"/>
      <c r="T16" s="11"/>
    </row>
    <row r="17" spans="1:20" ht="18.75" customHeight="1">
      <c r="A17" s="25">
        <v>8</v>
      </c>
      <c r="B17" s="8" t="s">
        <v>48</v>
      </c>
      <c r="C17" s="22">
        <v>7.83</v>
      </c>
      <c r="D17" s="22">
        <v>7.83</v>
      </c>
      <c r="E17" s="22">
        <v>7.83</v>
      </c>
      <c r="F17" s="23">
        <f>ROUND(C17*1.06,2)</f>
        <v>8.3</v>
      </c>
      <c r="G17" s="23">
        <f>ROUND(D17*1.06,2)</f>
        <v>8.3</v>
      </c>
      <c r="H17" s="23">
        <f>ROUND(E17*1.06,2)</f>
        <v>8.3</v>
      </c>
      <c r="I17" s="37">
        <v>8.76</v>
      </c>
      <c r="J17" s="37">
        <f>G17*1.056</f>
        <v>8.764800000000001</v>
      </c>
      <c r="K17" s="37">
        <f>H17*1.056</f>
        <v>8.764800000000001</v>
      </c>
      <c r="L17" s="34">
        <v>8.51</v>
      </c>
      <c r="M17" s="23">
        <v>8.51</v>
      </c>
      <c r="N17" s="22">
        <v>8.51</v>
      </c>
      <c r="O17" s="23">
        <f>ROUND(L17*1.06,2)</f>
        <v>9.02</v>
      </c>
      <c r="P17" s="23">
        <f>ROUND(M17*1.06,2)</f>
        <v>9.02</v>
      </c>
      <c r="Q17" s="23">
        <f>ROUND(N17*1.06,2)</f>
        <v>9.02</v>
      </c>
      <c r="R17" s="37">
        <f>ROUND(O17*1.056,2)</f>
        <v>9.53</v>
      </c>
      <c r="S17" s="37">
        <f>ROUND(P17*1.056,2)</f>
        <v>9.53</v>
      </c>
      <c r="T17" s="37">
        <f>ROUND(Q17*1.056,2)</f>
        <v>9.53</v>
      </c>
    </row>
    <row r="18" spans="1:20" ht="17.25" customHeight="1">
      <c r="A18" s="25"/>
      <c r="B18" s="1" t="s">
        <v>13</v>
      </c>
      <c r="C18" s="22"/>
      <c r="D18" s="21"/>
      <c r="E18" s="21"/>
      <c r="F18" s="21"/>
      <c r="G18" s="23"/>
      <c r="H18" s="23"/>
      <c r="I18" s="23"/>
      <c r="J18" s="21"/>
      <c r="K18" s="21"/>
      <c r="L18" s="34"/>
      <c r="M18" s="21"/>
      <c r="N18" s="21"/>
      <c r="O18" s="21"/>
      <c r="P18" s="23"/>
      <c r="Q18" s="23"/>
      <c r="R18" s="23"/>
      <c r="S18" s="11"/>
      <c r="T18" s="11"/>
    </row>
    <row r="19" spans="1:20" ht="30.75" customHeight="1">
      <c r="A19" s="25">
        <v>9</v>
      </c>
      <c r="B19" s="8" t="s">
        <v>15</v>
      </c>
      <c r="C19" s="22">
        <v>12.33</v>
      </c>
      <c r="D19" s="22">
        <v>14.47</v>
      </c>
      <c r="E19" s="22">
        <v>12.78</v>
      </c>
      <c r="F19" s="23">
        <f aca="true" t="shared" si="2" ref="F19:F29">ROUND(C19*1.06,2)</f>
        <v>13.07</v>
      </c>
      <c r="G19" s="23">
        <v>15.32</v>
      </c>
      <c r="H19" s="23">
        <v>13.62</v>
      </c>
      <c r="I19" s="37">
        <v>13.64</v>
      </c>
      <c r="J19" s="37">
        <v>15.99</v>
      </c>
      <c r="K19" s="37">
        <v>14.21</v>
      </c>
      <c r="L19" s="34">
        <v>16.25</v>
      </c>
      <c r="M19" s="22">
        <v>19.17</v>
      </c>
      <c r="N19" s="22">
        <v>16.25</v>
      </c>
      <c r="O19" s="23">
        <f aca="true" t="shared" si="3" ref="O19:Q22">ROUND(L19*1.06,2)</f>
        <v>17.23</v>
      </c>
      <c r="P19" s="23">
        <f t="shared" si="3"/>
        <v>20.32</v>
      </c>
      <c r="Q19" s="23">
        <f t="shared" si="3"/>
        <v>17.23</v>
      </c>
      <c r="R19" s="37">
        <v>17.91</v>
      </c>
      <c r="S19" s="37">
        <v>21.13</v>
      </c>
      <c r="T19" s="37">
        <v>17.91</v>
      </c>
    </row>
    <row r="20" spans="1:20" ht="32.25" customHeight="1">
      <c r="A20" s="25">
        <v>10</v>
      </c>
      <c r="B20" s="8" t="s">
        <v>59</v>
      </c>
      <c r="C20" s="22">
        <v>13.82</v>
      </c>
      <c r="D20" s="22">
        <v>13.82</v>
      </c>
      <c r="E20" s="22">
        <v>13.82</v>
      </c>
      <c r="F20" s="23">
        <f t="shared" si="2"/>
        <v>14.65</v>
      </c>
      <c r="G20" s="23">
        <f aca="true" t="shared" si="4" ref="G20:G29">ROUND(D20*1.06,2)</f>
        <v>14.65</v>
      </c>
      <c r="H20" s="23">
        <f aca="true" t="shared" si="5" ref="H20:H29">ROUND(E20*1.06,2)</f>
        <v>14.65</v>
      </c>
      <c r="I20" s="37">
        <v>15.45</v>
      </c>
      <c r="J20" s="37">
        <v>15.45</v>
      </c>
      <c r="K20" s="37">
        <v>15.45</v>
      </c>
      <c r="L20" s="34">
        <v>31.7</v>
      </c>
      <c r="M20" s="23">
        <v>31.7</v>
      </c>
      <c r="N20" s="23">
        <v>31.7</v>
      </c>
      <c r="O20" s="23">
        <f t="shared" si="3"/>
        <v>33.6</v>
      </c>
      <c r="P20" s="23">
        <f t="shared" si="3"/>
        <v>33.6</v>
      </c>
      <c r="Q20" s="23">
        <f t="shared" si="3"/>
        <v>33.6</v>
      </c>
      <c r="R20" s="37">
        <f>L20*1.06*1.04</f>
        <v>34.94608</v>
      </c>
      <c r="S20" s="37">
        <v>34.95</v>
      </c>
      <c r="T20" s="37">
        <v>34.95</v>
      </c>
    </row>
    <row r="21" spans="1:20" ht="32.25" customHeight="1">
      <c r="A21" s="25">
        <v>11</v>
      </c>
      <c r="B21" s="8" t="s">
        <v>60</v>
      </c>
      <c r="C21" s="23">
        <v>14.93</v>
      </c>
      <c r="D21" s="22">
        <v>14.93</v>
      </c>
      <c r="E21" s="22">
        <v>14.93</v>
      </c>
      <c r="F21" s="23">
        <f t="shared" si="2"/>
        <v>15.83</v>
      </c>
      <c r="G21" s="23">
        <f t="shared" si="4"/>
        <v>15.83</v>
      </c>
      <c r="H21" s="23">
        <f t="shared" si="5"/>
        <v>15.83</v>
      </c>
      <c r="I21" s="37">
        <f>ROUND(F21*1.056,2)</f>
        <v>16.72</v>
      </c>
      <c r="J21" s="37">
        <f>ROUND(G21*1.056,2)</f>
        <v>16.72</v>
      </c>
      <c r="K21" s="37">
        <f>ROUND(H21*1.056,2)</f>
        <v>16.72</v>
      </c>
      <c r="L21" s="34">
        <v>13.65</v>
      </c>
      <c r="M21" s="22">
        <v>13.65</v>
      </c>
      <c r="N21" s="22">
        <v>13.65</v>
      </c>
      <c r="O21" s="23">
        <f t="shared" si="3"/>
        <v>14.47</v>
      </c>
      <c r="P21" s="23">
        <f t="shared" si="3"/>
        <v>14.47</v>
      </c>
      <c r="Q21" s="23">
        <f t="shared" si="3"/>
        <v>14.47</v>
      </c>
      <c r="R21" s="37">
        <f>ROUND(O21*1.056,2)</f>
        <v>15.28</v>
      </c>
      <c r="S21" s="37">
        <f>ROUND(P21*1.056,2)</f>
        <v>15.28</v>
      </c>
      <c r="T21" s="37">
        <f>ROUND(Q21*1.056,2)</f>
        <v>15.28</v>
      </c>
    </row>
    <row r="22" spans="1:20" ht="30.75" customHeight="1">
      <c r="A22" s="25">
        <v>12</v>
      </c>
      <c r="B22" s="41" t="s">
        <v>49</v>
      </c>
      <c r="C22" s="23">
        <v>15.41</v>
      </c>
      <c r="D22" s="22">
        <v>15.41</v>
      </c>
      <c r="E22" s="22">
        <v>15.41</v>
      </c>
      <c r="F22" s="23">
        <f t="shared" si="2"/>
        <v>16.33</v>
      </c>
      <c r="G22" s="23">
        <f t="shared" si="4"/>
        <v>16.33</v>
      </c>
      <c r="H22" s="23">
        <f t="shared" si="5"/>
        <v>16.33</v>
      </c>
      <c r="I22" s="37">
        <v>17.23</v>
      </c>
      <c r="J22" s="37">
        <v>17.23</v>
      </c>
      <c r="K22" s="37">
        <v>17.23</v>
      </c>
      <c r="L22" s="34">
        <v>38.83</v>
      </c>
      <c r="M22" s="22">
        <v>38.83</v>
      </c>
      <c r="N22" s="22">
        <v>38.83</v>
      </c>
      <c r="O22" s="23">
        <f t="shared" si="3"/>
        <v>41.16</v>
      </c>
      <c r="P22" s="23">
        <f t="shared" si="3"/>
        <v>41.16</v>
      </c>
      <c r="Q22" s="23">
        <f t="shared" si="3"/>
        <v>41.16</v>
      </c>
      <c r="R22" s="37">
        <v>43.44</v>
      </c>
      <c r="S22" s="37">
        <v>43.44</v>
      </c>
      <c r="T22" s="37">
        <v>43.44</v>
      </c>
    </row>
    <row r="23" spans="1:20" ht="30.75" customHeight="1">
      <c r="A23" s="25">
        <v>13</v>
      </c>
      <c r="B23" s="7" t="s">
        <v>50</v>
      </c>
      <c r="C23" s="24" t="s">
        <v>16</v>
      </c>
      <c r="D23" s="24" t="s">
        <v>16</v>
      </c>
      <c r="E23" s="24" t="s">
        <v>16</v>
      </c>
      <c r="F23" s="23">
        <f t="shared" si="2"/>
        <v>10.92</v>
      </c>
      <c r="G23" s="23">
        <f t="shared" si="4"/>
        <v>10.92</v>
      </c>
      <c r="H23" s="23">
        <f t="shared" si="5"/>
        <v>10.92</v>
      </c>
      <c r="I23" s="37">
        <f>ROUND(F23*1.056,2)</f>
        <v>11.53</v>
      </c>
      <c r="J23" s="37">
        <f>ROUND(G23*1.056,2)</f>
        <v>11.53</v>
      </c>
      <c r="K23" s="37">
        <f>ROUND(H23*1.056,2)</f>
        <v>11.53</v>
      </c>
      <c r="L23" s="34" t="s">
        <v>26</v>
      </c>
      <c r="M23" s="34" t="s">
        <v>26</v>
      </c>
      <c r="N23" s="34" t="s">
        <v>26</v>
      </c>
      <c r="O23" s="34" t="s">
        <v>26</v>
      </c>
      <c r="P23" s="34" t="s">
        <v>26</v>
      </c>
      <c r="Q23" s="34" t="s">
        <v>26</v>
      </c>
      <c r="R23" s="34" t="s">
        <v>26</v>
      </c>
      <c r="S23" s="34" t="s">
        <v>26</v>
      </c>
      <c r="T23" s="23" t="s">
        <v>26</v>
      </c>
    </row>
    <row r="24" spans="1:20" ht="31.5">
      <c r="A24" s="25">
        <v>14</v>
      </c>
      <c r="B24" s="8" t="s">
        <v>51</v>
      </c>
      <c r="C24" s="23">
        <v>6</v>
      </c>
      <c r="D24" s="23">
        <v>6</v>
      </c>
      <c r="E24" s="23">
        <v>6</v>
      </c>
      <c r="F24" s="23">
        <f t="shared" si="2"/>
        <v>6.36</v>
      </c>
      <c r="G24" s="23">
        <f t="shared" si="4"/>
        <v>6.36</v>
      </c>
      <c r="H24" s="23">
        <f t="shared" si="5"/>
        <v>6.36</v>
      </c>
      <c r="I24" s="37">
        <f>F24</f>
        <v>6.36</v>
      </c>
      <c r="J24" s="37">
        <v>6.36</v>
      </c>
      <c r="K24" s="37">
        <v>6.36</v>
      </c>
      <c r="L24" s="34" t="s">
        <v>26</v>
      </c>
      <c r="M24" s="34" t="s">
        <v>26</v>
      </c>
      <c r="N24" s="34" t="s">
        <v>26</v>
      </c>
      <c r="O24" s="34" t="s">
        <v>26</v>
      </c>
      <c r="P24" s="34" t="s">
        <v>26</v>
      </c>
      <c r="Q24" s="34" t="s">
        <v>26</v>
      </c>
      <c r="R24" s="34" t="s">
        <v>26</v>
      </c>
      <c r="S24" s="34" t="s">
        <v>26</v>
      </c>
      <c r="T24" s="23" t="s">
        <v>26</v>
      </c>
    </row>
    <row r="25" spans="1:20" ht="31.5">
      <c r="A25" s="25">
        <v>15</v>
      </c>
      <c r="B25" s="8" t="s">
        <v>52</v>
      </c>
      <c r="C25" s="23">
        <v>11.43</v>
      </c>
      <c r="D25" s="22">
        <v>11.43</v>
      </c>
      <c r="E25" s="22">
        <v>11.43</v>
      </c>
      <c r="F25" s="23">
        <f t="shared" si="2"/>
        <v>12.12</v>
      </c>
      <c r="G25" s="23">
        <f t="shared" si="4"/>
        <v>12.12</v>
      </c>
      <c r="H25" s="23">
        <f t="shared" si="5"/>
        <v>12.12</v>
      </c>
      <c r="I25" s="37">
        <v>12.79</v>
      </c>
      <c r="J25" s="37">
        <v>12.79</v>
      </c>
      <c r="K25" s="37">
        <v>12.79</v>
      </c>
      <c r="L25" s="34" t="s">
        <v>26</v>
      </c>
      <c r="M25" s="34" t="s">
        <v>26</v>
      </c>
      <c r="N25" s="34" t="s">
        <v>26</v>
      </c>
      <c r="O25" s="34" t="s">
        <v>26</v>
      </c>
      <c r="P25" s="34" t="s">
        <v>26</v>
      </c>
      <c r="Q25" s="34" t="s">
        <v>26</v>
      </c>
      <c r="R25" s="34" t="s">
        <v>26</v>
      </c>
      <c r="S25" s="34" t="s">
        <v>26</v>
      </c>
      <c r="T25" s="23" t="s">
        <v>26</v>
      </c>
    </row>
    <row r="26" spans="1:20" ht="39.75" customHeight="1">
      <c r="A26" s="25">
        <v>16</v>
      </c>
      <c r="B26" s="8" t="s">
        <v>53</v>
      </c>
      <c r="C26" s="23">
        <v>13.75</v>
      </c>
      <c r="D26" s="22">
        <v>13.75</v>
      </c>
      <c r="E26" s="22">
        <v>13.75</v>
      </c>
      <c r="F26" s="23">
        <f t="shared" si="2"/>
        <v>14.58</v>
      </c>
      <c r="G26" s="23">
        <f t="shared" si="4"/>
        <v>14.58</v>
      </c>
      <c r="H26" s="23">
        <f t="shared" si="5"/>
        <v>14.58</v>
      </c>
      <c r="I26" s="37">
        <v>15.39</v>
      </c>
      <c r="J26" s="37">
        <v>15.39</v>
      </c>
      <c r="K26" s="37">
        <v>15.39</v>
      </c>
      <c r="L26" s="34" t="s">
        <v>26</v>
      </c>
      <c r="M26" s="34" t="s">
        <v>26</v>
      </c>
      <c r="N26" s="34" t="s">
        <v>26</v>
      </c>
      <c r="O26" s="34" t="s">
        <v>26</v>
      </c>
      <c r="P26" s="34" t="s">
        <v>26</v>
      </c>
      <c r="Q26" s="34" t="s">
        <v>26</v>
      </c>
      <c r="R26" s="34" t="s">
        <v>26</v>
      </c>
      <c r="S26" s="34" t="s">
        <v>26</v>
      </c>
      <c r="T26" s="23" t="s">
        <v>26</v>
      </c>
    </row>
    <row r="27" spans="1:20" ht="31.5">
      <c r="A27" s="25">
        <v>17</v>
      </c>
      <c r="B27" s="8" t="s">
        <v>54</v>
      </c>
      <c r="C27" s="22">
        <v>12.08</v>
      </c>
      <c r="D27" s="22">
        <v>12.08</v>
      </c>
      <c r="E27" s="22">
        <v>12.08</v>
      </c>
      <c r="F27" s="23">
        <f t="shared" si="2"/>
        <v>12.8</v>
      </c>
      <c r="G27" s="23">
        <f t="shared" si="4"/>
        <v>12.8</v>
      </c>
      <c r="H27" s="23">
        <f t="shared" si="5"/>
        <v>12.8</v>
      </c>
      <c r="I27" s="37">
        <f>F27*1.05</f>
        <v>13.440000000000001</v>
      </c>
      <c r="J27" s="37">
        <v>13.44</v>
      </c>
      <c r="K27" s="37">
        <v>13.44</v>
      </c>
      <c r="L27" s="34" t="s">
        <v>26</v>
      </c>
      <c r="M27" s="34" t="s">
        <v>26</v>
      </c>
      <c r="N27" s="34" t="s">
        <v>26</v>
      </c>
      <c r="O27" s="34" t="s">
        <v>26</v>
      </c>
      <c r="P27" s="34" t="s">
        <v>26</v>
      </c>
      <c r="Q27" s="34" t="s">
        <v>26</v>
      </c>
      <c r="R27" s="34" t="s">
        <v>26</v>
      </c>
      <c r="S27" s="34" t="s">
        <v>26</v>
      </c>
      <c r="T27" s="23" t="s">
        <v>26</v>
      </c>
    </row>
    <row r="28" spans="1:20" ht="31.5">
      <c r="A28" s="25">
        <v>18</v>
      </c>
      <c r="B28" s="8" t="s">
        <v>55</v>
      </c>
      <c r="C28" s="23">
        <v>11.73</v>
      </c>
      <c r="D28" s="22">
        <v>11.73</v>
      </c>
      <c r="E28" s="22">
        <v>11.73</v>
      </c>
      <c r="F28" s="23">
        <f t="shared" si="2"/>
        <v>12.43</v>
      </c>
      <c r="G28" s="23">
        <f t="shared" si="4"/>
        <v>12.43</v>
      </c>
      <c r="H28" s="23">
        <f t="shared" si="5"/>
        <v>12.43</v>
      </c>
      <c r="I28" s="37">
        <f>ROUND(F28*1.056,2)</f>
        <v>13.13</v>
      </c>
      <c r="J28" s="37">
        <f>ROUND(G28*1.056,2)</f>
        <v>13.13</v>
      </c>
      <c r="K28" s="37">
        <f>ROUND(H28*1.056,2)</f>
        <v>13.13</v>
      </c>
      <c r="L28" s="34" t="s">
        <v>26</v>
      </c>
      <c r="M28" s="34" t="s">
        <v>26</v>
      </c>
      <c r="N28" s="34" t="s">
        <v>26</v>
      </c>
      <c r="O28" s="34" t="s">
        <v>26</v>
      </c>
      <c r="P28" s="34" t="s">
        <v>26</v>
      </c>
      <c r="Q28" s="34" t="s">
        <v>26</v>
      </c>
      <c r="R28" s="34" t="s">
        <v>26</v>
      </c>
      <c r="S28" s="34" t="s">
        <v>26</v>
      </c>
      <c r="T28" s="23" t="s">
        <v>26</v>
      </c>
    </row>
    <row r="29" spans="1:20" ht="31.5">
      <c r="A29" s="25">
        <v>19</v>
      </c>
      <c r="B29" s="8" t="s">
        <v>56</v>
      </c>
      <c r="C29" s="23">
        <v>11.19</v>
      </c>
      <c r="D29" s="22">
        <v>11.19</v>
      </c>
      <c r="E29" s="22">
        <v>11.19</v>
      </c>
      <c r="F29" s="23">
        <f t="shared" si="2"/>
        <v>11.86</v>
      </c>
      <c r="G29" s="23">
        <f t="shared" si="4"/>
        <v>11.86</v>
      </c>
      <c r="H29" s="23">
        <f t="shared" si="5"/>
        <v>11.86</v>
      </c>
      <c r="I29" s="37">
        <v>11.86</v>
      </c>
      <c r="J29" s="37">
        <v>11.86</v>
      </c>
      <c r="K29" s="37">
        <v>11.86</v>
      </c>
      <c r="L29" s="34"/>
      <c r="M29" s="34"/>
      <c r="N29" s="34"/>
      <c r="O29" s="34"/>
      <c r="P29" s="34"/>
      <c r="Q29" s="34"/>
      <c r="R29" s="34"/>
      <c r="S29" s="34"/>
      <c r="T29" s="23"/>
    </row>
    <row r="30" spans="1:20" ht="15.75">
      <c r="A30" s="25"/>
      <c r="B30" s="1" t="s">
        <v>17</v>
      </c>
      <c r="C30" s="22"/>
      <c r="D30" s="22"/>
      <c r="E30" s="22"/>
      <c r="F30" s="22"/>
      <c r="G30" s="23"/>
      <c r="H30" s="23"/>
      <c r="I30" s="23"/>
      <c r="J30" s="27"/>
      <c r="K30" s="27"/>
      <c r="L30" s="34"/>
      <c r="M30" s="21"/>
      <c r="N30" s="21"/>
      <c r="O30" s="21"/>
      <c r="P30" s="21"/>
      <c r="Q30" s="3"/>
      <c r="R30" s="3"/>
      <c r="S30" s="10"/>
      <c r="T30" s="10"/>
    </row>
    <row r="31" spans="1:20" ht="15.75">
      <c r="A31" s="26">
        <v>20</v>
      </c>
      <c r="B31" s="8" t="s">
        <v>18</v>
      </c>
      <c r="C31" s="23">
        <v>9.24</v>
      </c>
      <c r="D31" s="23">
        <f>10.77/1.18</f>
        <v>9.127118644067798</v>
      </c>
      <c r="E31" s="23">
        <v>9.73</v>
      </c>
      <c r="F31" s="23">
        <f>ROUND(C31*1.06,2)</f>
        <v>9.79</v>
      </c>
      <c r="G31" s="23">
        <f>ROUND(D31*1.06,2)</f>
        <v>9.67</v>
      </c>
      <c r="H31" s="23">
        <f>ROUND(E31*1.06,2)</f>
        <v>10.31</v>
      </c>
      <c r="I31" s="37">
        <f>ROUND(F31*1.056,2)</f>
        <v>10.34</v>
      </c>
      <c r="J31" s="37">
        <v>10.22</v>
      </c>
      <c r="K31" s="37">
        <f>ROUND(H31*1.056,2)</f>
        <v>10.89</v>
      </c>
      <c r="L31" s="34">
        <v>8.75</v>
      </c>
      <c r="M31" s="23">
        <v>8.75</v>
      </c>
      <c r="N31" s="23">
        <v>8.75</v>
      </c>
      <c r="O31" s="23">
        <f>ROUND(L31*1.06,2)</f>
        <v>9.28</v>
      </c>
      <c r="P31" s="23">
        <f>ROUND(M31*1.06,2)</f>
        <v>9.28</v>
      </c>
      <c r="Q31" s="23">
        <f>ROUND(N31*1.06,2)</f>
        <v>9.28</v>
      </c>
      <c r="R31" s="37">
        <v>9.79</v>
      </c>
      <c r="S31" s="37">
        <v>9.79</v>
      </c>
      <c r="T31" s="37">
        <v>9.79</v>
      </c>
    </row>
    <row r="32" spans="1:20" ht="20.25" customHeight="1">
      <c r="A32" s="25"/>
      <c r="B32" s="2" t="s">
        <v>19</v>
      </c>
      <c r="C32" s="32"/>
      <c r="D32" s="31"/>
      <c r="E32" s="31"/>
      <c r="F32" s="31"/>
      <c r="G32" s="23"/>
      <c r="H32" s="23"/>
      <c r="I32" s="23"/>
      <c r="J32" s="31"/>
      <c r="K32" s="31"/>
      <c r="L32" s="35"/>
      <c r="M32" s="31"/>
      <c r="N32" s="31"/>
      <c r="O32" s="31"/>
      <c r="P32" s="23"/>
      <c r="Q32" s="23"/>
      <c r="R32" s="23"/>
      <c r="S32" s="10"/>
      <c r="T32" s="13"/>
    </row>
    <row r="33" spans="1:20" ht="17.25" customHeight="1">
      <c r="A33" s="25">
        <v>21</v>
      </c>
      <c r="B33" s="9" t="s">
        <v>20</v>
      </c>
      <c r="C33" s="33">
        <v>9.73</v>
      </c>
      <c r="D33" s="33">
        <v>11.5</v>
      </c>
      <c r="E33" s="32">
        <v>9.73</v>
      </c>
      <c r="F33" s="23">
        <f>ROUND(C33*1.06,2)</f>
        <v>10.31</v>
      </c>
      <c r="G33" s="23">
        <f>ROUND(D33*1.06,2)</f>
        <v>12.19</v>
      </c>
      <c r="H33" s="23">
        <f>ROUND(E33*1.06,2)</f>
        <v>10.31</v>
      </c>
      <c r="I33" s="37">
        <f>ROUND(F33*1.056,2)</f>
        <v>10.89</v>
      </c>
      <c r="J33" s="37">
        <v>12.85</v>
      </c>
      <c r="K33" s="37">
        <f>ROUND(H33*1.056,2)</f>
        <v>10.89</v>
      </c>
      <c r="L33" s="35">
        <v>4.81</v>
      </c>
      <c r="M33" s="32">
        <v>5.67</v>
      </c>
      <c r="N33" s="32">
        <v>4.81</v>
      </c>
      <c r="O33" s="23">
        <f>ROUND(L33*1.06,2)</f>
        <v>5.1</v>
      </c>
      <c r="P33" s="23">
        <v>6.02</v>
      </c>
      <c r="Q33" s="23">
        <f>ROUND(N33*1.06,2)</f>
        <v>5.1</v>
      </c>
      <c r="R33" s="37">
        <v>5.38</v>
      </c>
      <c r="S33" s="37">
        <v>6.35</v>
      </c>
      <c r="T33" s="37">
        <v>5.38</v>
      </c>
    </row>
    <row r="34" spans="1:20" ht="17.25" customHeight="1">
      <c r="A34" s="44">
        <v>22</v>
      </c>
      <c r="B34" s="8" t="s">
        <v>21</v>
      </c>
      <c r="C34" s="22"/>
      <c r="D34" s="21"/>
      <c r="E34" s="21"/>
      <c r="F34" s="21"/>
      <c r="G34" s="23"/>
      <c r="H34" s="23"/>
      <c r="I34" s="23"/>
      <c r="J34" s="21"/>
      <c r="K34" s="21"/>
      <c r="L34" s="34" t="s">
        <v>26</v>
      </c>
      <c r="M34" s="34" t="s">
        <v>26</v>
      </c>
      <c r="N34" s="34" t="s">
        <v>26</v>
      </c>
      <c r="O34" s="34" t="s">
        <v>26</v>
      </c>
      <c r="P34" s="34" t="s">
        <v>26</v>
      </c>
      <c r="Q34" s="34" t="s">
        <v>26</v>
      </c>
      <c r="R34" s="34" t="s">
        <v>26</v>
      </c>
      <c r="S34" s="34" t="s">
        <v>26</v>
      </c>
      <c r="T34" s="23" t="s">
        <v>26</v>
      </c>
    </row>
    <row r="35" spans="1:20" ht="15.75">
      <c r="A35" s="45"/>
      <c r="B35" s="8" t="s">
        <v>37</v>
      </c>
      <c r="C35" s="22">
        <v>9.62</v>
      </c>
      <c r="D35" s="23">
        <f>E35*1.18</f>
        <v>11.351599999999998</v>
      </c>
      <c r="E35" s="22">
        <v>9.62</v>
      </c>
      <c r="F35" s="22">
        <v>9.62</v>
      </c>
      <c r="G35" s="23">
        <f aca="true" t="shared" si="6" ref="G35:G40">H35*1.18</f>
        <v>11.351599999999998</v>
      </c>
      <c r="H35" s="22">
        <v>9.62</v>
      </c>
      <c r="I35" s="22">
        <v>9.62</v>
      </c>
      <c r="J35" s="23">
        <f aca="true" t="shared" si="7" ref="J35:J40">K35*1.18</f>
        <v>11.351599999999998</v>
      </c>
      <c r="K35" s="22">
        <v>9.62</v>
      </c>
      <c r="L35" s="34" t="s">
        <v>26</v>
      </c>
      <c r="M35" s="34" t="s">
        <v>26</v>
      </c>
      <c r="N35" s="34" t="s">
        <v>26</v>
      </c>
      <c r="O35" s="34" t="s">
        <v>26</v>
      </c>
      <c r="P35" s="34" t="s">
        <v>26</v>
      </c>
      <c r="Q35" s="34" t="s">
        <v>26</v>
      </c>
      <c r="R35" s="34" t="s">
        <v>26</v>
      </c>
      <c r="S35" s="34" t="s">
        <v>26</v>
      </c>
      <c r="T35" s="23" t="s">
        <v>26</v>
      </c>
    </row>
    <row r="36" spans="1:20" ht="15.75">
      <c r="A36" s="45"/>
      <c r="B36" s="8" t="s">
        <v>38</v>
      </c>
      <c r="C36" s="22">
        <v>36.86</v>
      </c>
      <c r="D36" s="23">
        <f>E36*1.18</f>
        <v>43.4948</v>
      </c>
      <c r="E36" s="22">
        <v>36.86</v>
      </c>
      <c r="F36" s="22">
        <v>36.86</v>
      </c>
      <c r="G36" s="23">
        <f t="shared" si="6"/>
        <v>43.4948</v>
      </c>
      <c r="H36" s="22">
        <v>36.86</v>
      </c>
      <c r="I36" s="22">
        <v>36.86</v>
      </c>
      <c r="J36" s="23">
        <f t="shared" si="7"/>
        <v>43.4948</v>
      </c>
      <c r="K36" s="22">
        <v>36.86</v>
      </c>
      <c r="L36" s="34" t="s">
        <v>26</v>
      </c>
      <c r="M36" s="34" t="s">
        <v>26</v>
      </c>
      <c r="N36" s="34" t="s">
        <v>26</v>
      </c>
      <c r="O36" s="34" t="s">
        <v>26</v>
      </c>
      <c r="P36" s="34" t="s">
        <v>26</v>
      </c>
      <c r="Q36" s="34" t="s">
        <v>26</v>
      </c>
      <c r="R36" s="34" t="s">
        <v>26</v>
      </c>
      <c r="S36" s="34" t="s">
        <v>26</v>
      </c>
      <c r="T36" s="23" t="s">
        <v>26</v>
      </c>
    </row>
    <row r="37" spans="1:20" ht="15.75">
      <c r="A37" s="45"/>
      <c r="B37" s="8" t="s">
        <v>39</v>
      </c>
      <c r="C37" s="22">
        <v>4.93</v>
      </c>
      <c r="D37" s="23">
        <f>E37*1.18</f>
        <v>5.817399999999999</v>
      </c>
      <c r="E37" s="22">
        <v>4.93</v>
      </c>
      <c r="F37" s="22">
        <v>4.93</v>
      </c>
      <c r="G37" s="23">
        <f t="shared" si="6"/>
        <v>5.817399999999999</v>
      </c>
      <c r="H37" s="22">
        <v>4.93</v>
      </c>
      <c r="I37" s="22">
        <v>4.93</v>
      </c>
      <c r="J37" s="23">
        <f t="shared" si="7"/>
        <v>5.817399999999999</v>
      </c>
      <c r="K37" s="22">
        <v>4.93</v>
      </c>
      <c r="L37" s="34" t="s">
        <v>26</v>
      </c>
      <c r="M37" s="34" t="s">
        <v>26</v>
      </c>
      <c r="N37" s="34" t="s">
        <v>26</v>
      </c>
      <c r="O37" s="34" t="s">
        <v>26</v>
      </c>
      <c r="P37" s="34" t="s">
        <v>26</v>
      </c>
      <c r="Q37" s="34" t="s">
        <v>26</v>
      </c>
      <c r="R37" s="34" t="s">
        <v>26</v>
      </c>
      <c r="S37" s="34" t="s">
        <v>26</v>
      </c>
      <c r="T37" s="23" t="s">
        <v>26</v>
      </c>
    </row>
    <row r="38" spans="1:20" ht="15.75">
      <c r="A38" s="46"/>
      <c r="B38" s="8" t="s">
        <v>40</v>
      </c>
      <c r="C38" s="22">
        <f>12.01</f>
        <v>12.01</v>
      </c>
      <c r="D38" s="23">
        <f>E38*1.18</f>
        <v>14.1718</v>
      </c>
      <c r="E38" s="22">
        <f>12.01</f>
        <v>12.01</v>
      </c>
      <c r="F38" s="22">
        <f>12.01</f>
        <v>12.01</v>
      </c>
      <c r="G38" s="23">
        <f t="shared" si="6"/>
        <v>14.1718</v>
      </c>
      <c r="H38" s="22">
        <f>12.01</f>
        <v>12.01</v>
      </c>
      <c r="I38" s="22">
        <f>12.01</f>
        <v>12.01</v>
      </c>
      <c r="J38" s="23">
        <f t="shared" si="7"/>
        <v>14.1718</v>
      </c>
      <c r="K38" s="22">
        <f>12.01</f>
        <v>12.01</v>
      </c>
      <c r="L38" s="34" t="s">
        <v>26</v>
      </c>
      <c r="M38" s="34" t="s">
        <v>26</v>
      </c>
      <c r="N38" s="34" t="s">
        <v>26</v>
      </c>
      <c r="O38" s="34" t="s">
        <v>26</v>
      </c>
      <c r="P38" s="34" t="s">
        <v>26</v>
      </c>
      <c r="Q38" s="34" t="s">
        <v>26</v>
      </c>
      <c r="R38" s="34" t="s">
        <v>26</v>
      </c>
      <c r="S38" s="34" t="s">
        <v>26</v>
      </c>
      <c r="T38" s="23" t="s">
        <v>26</v>
      </c>
    </row>
    <row r="39" spans="1:20" ht="64.5" customHeight="1">
      <c r="A39" s="25">
        <v>23</v>
      </c>
      <c r="B39" s="18" t="s">
        <v>25</v>
      </c>
      <c r="C39" s="22">
        <v>15.5</v>
      </c>
      <c r="D39" s="22">
        <v>18.29</v>
      </c>
      <c r="E39" s="22">
        <v>15.5</v>
      </c>
      <c r="F39" s="23">
        <f>ROUND(C39*1.041,2)</f>
        <v>16.14</v>
      </c>
      <c r="G39" s="23">
        <f t="shared" si="6"/>
        <v>19.0452</v>
      </c>
      <c r="H39" s="23">
        <f>16.14</f>
        <v>16.14</v>
      </c>
      <c r="I39" s="23">
        <v>16.14</v>
      </c>
      <c r="J39" s="23">
        <f t="shared" si="7"/>
        <v>19.0452</v>
      </c>
      <c r="K39" s="23">
        <f>16.14</f>
        <v>16.14</v>
      </c>
      <c r="L39" s="34" t="s">
        <v>26</v>
      </c>
      <c r="M39" s="34" t="s">
        <v>26</v>
      </c>
      <c r="N39" s="34" t="s">
        <v>26</v>
      </c>
      <c r="O39" s="34" t="s">
        <v>26</v>
      </c>
      <c r="P39" s="34" t="s">
        <v>26</v>
      </c>
      <c r="Q39" s="34" t="s">
        <v>26</v>
      </c>
      <c r="R39" s="34" t="s">
        <v>26</v>
      </c>
      <c r="S39" s="34" t="s">
        <v>26</v>
      </c>
      <c r="T39" s="23" t="s">
        <v>26</v>
      </c>
    </row>
    <row r="40" spans="1:20" ht="15.75">
      <c r="A40" s="25">
        <v>24</v>
      </c>
      <c r="B40" s="8" t="s">
        <v>22</v>
      </c>
      <c r="C40" s="23">
        <v>14.08</v>
      </c>
      <c r="D40" s="22">
        <v>16.61</v>
      </c>
      <c r="E40" s="22">
        <v>14.08</v>
      </c>
      <c r="F40" s="22">
        <v>14.92</v>
      </c>
      <c r="G40" s="23">
        <f t="shared" si="6"/>
        <v>17.611264000000002</v>
      </c>
      <c r="H40" s="23">
        <f>E40*1.06</f>
        <v>14.924800000000001</v>
      </c>
      <c r="I40" s="23">
        <v>15.22</v>
      </c>
      <c r="J40" s="23">
        <f t="shared" si="7"/>
        <v>17.96348928</v>
      </c>
      <c r="K40" s="23">
        <f>H40*1.02</f>
        <v>15.223296000000001</v>
      </c>
      <c r="L40" s="34">
        <v>12.22</v>
      </c>
      <c r="M40" s="22">
        <v>14.42</v>
      </c>
      <c r="N40" s="22">
        <v>12.22</v>
      </c>
      <c r="O40" s="22">
        <v>12.95</v>
      </c>
      <c r="P40" s="23">
        <f>M40*6/100+M40</f>
        <v>15.2852</v>
      </c>
      <c r="Q40" s="23">
        <f>N40*6/100+N40</f>
        <v>12.9532</v>
      </c>
      <c r="R40" s="23">
        <v>13.21</v>
      </c>
      <c r="S40" s="40">
        <f>T40*1.18</f>
        <v>15.590471520000001</v>
      </c>
      <c r="T40" s="40">
        <f>Q40*1.02</f>
        <v>13.212264000000001</v>
      </c>
    </row>
    <row r="41" spans="1:20" ht="15.75" customHeight="1">
      <c r="A41" s="14"/>
      <c r="B41" s="58" t="s">
        <v>42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43"/>
      <c r="Q41" s="43"/>
      <c r="R41" s="43"/>
      <c r="S41" s="43"/>
      <c r="T41" s="17"/>
    </row>
    <row r="42" spans="1:20" ht="15.75" customHeight="1">
      <c r="A42" s="14"/>
      <c r="B42" s="58" t="s">
        <v>57</v>
      </c>
      <c r="C42" s="58"/>
      <c r="D42" s="58"/>
      <c r="E42" s="58"/>
      <c r="F42" s="58"/>
      <c r="G42" s="58"/>
      <c r="H42" s="58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7"/>
    </row>
    <row r="43" spans="1:20" ht="15.75" customHeight="1">
      <c r="A43" s="1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17"/>
    </row>
    <row r="44" spans="1:20" ht="15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7"/>
      <c r="T44" s="17"/>
    </row>
    <row r="45" spans="1:20" ht="15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6"/>
      <c r="S45" s="17"/>
      <c r="T45" s="17"/>
    </row>
    <row r="46" spans="1:20" ht="15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6"/>
      <c r="S46" s="17"/>
      <c r="T46" s="17"/>
    </row>
    <row r="47" spans="1:20" ht="15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6"/>
      <c r="S47" s="17"/>
      <c r="T47" s="17"/>
    </row>
    <row r="48" spans="1:20" ht="15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6"/>
      <c r="S48" s="17"/>
      <c r="T48" s="17"/>
    </row>
    <row r="49" spans="1:20" ht="15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6"/>
      <c r="S49" s="17"/>
      <c r="T49" s="17"/>
    </row>
    <row r="50" spans="19:20" ht="12.75">
      <c r="S50" s="12"/>
      <c r="T50" s="12"/>
    </row>
    <row r="51" spans="19:20" ht="12.75">
      <c r="S51" s="12"/>
      <c r="T51" s="12"/>
    </row>
  </sheetData>
  <sheetProtection/>
  <mergeCells count="15">
    <mergeCell ref="Q1:T1"/>
    <mergeCell ref="B41:O41"/>
    <mergeCell ref="B42:H42"/>
    <mergeCell ref="B2:T2"/>
    <mergeCell ref="B3:B5"/>
    <mergeCell ref="C3:K3"/>
    <mergeCell ref="C4:E4"/>
    <mergeCell ref="F4:H4"/>
    <mergeCell ref="I4:K4"/>
    <mergeCell ref="A34:A38"/>
    <mergeCell ref="A3:A5"/>
    <mergeCell ref="L3:T3"/>
    <mergeCell ref="L4:N4"/>
    <mergeCell ref="O4:Q4"/>
    <mergeCell ref="R4:T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Soslan</dc:creator>
  <cp:keywords/>
  <dc:description/>
  <cp:lastModifiedBy>Таня</cp:lastModifiedBy>
  <cp:lastPrinted>2011-12-12T06:18:44Z</cp:lastPrinted>
  <dcterms:created xsi:type="dcterms:W3CDTF">2010-11-03T13:26:44Z</dcterms:created>
  <dcterms:modified xsi:type="dcterms:W3CDTF">2011-12-19T14:32:35Z</dcterms:modified>
  <cp:category/>
  <cp:version/>
  <cp:contentType/>
  <cp:contentStatus/>
</cp:coreProperties>
</file>